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mc:AlternateContent xmlns:mc="http://schemas.openxmlformats.org/markup-compatibility/2006">
    <mc:Choice Requires="x15">
      <x15ac:absPath xmlns:x15ac="http://schemas.microsoft.com/office/spreadsheetml/2010/11/ac" url="C:\Users\sruhuddi\Downloads\TIBCO ActiveSpaces® - Enterprise Edition 4.10.0\"/>
    </mc:Choice>
  </mc:AlternateContent>
  <xr:revisionPtr revIDLastSave="0" documentId="13_ncr:1_{A2C8406F-598D-4A06-922E-8062E02FD643}" xr6:coauthVersionLast="36" xr6:coauthVersionMax="36" xr10:uidLastSave="{00000000-0000-0000-0000-000000000000}"/>
  <bookViews>
    <workbookView xWindow="0" yWindow="0" windowWidth="21570" windowHeight="9440" xr2:uid="{00000000-000D-0000-FFFF-FFFF00000000}"/>
  </bookViews>
  <sheets>
    <sheet name="ActiveSpaces Sizing" sheetId="1" r:id="rId1"/>
  </sheets>
  <calcPr calcId="191029"/>
</workbook>
</file>

<file path=xl/calcChain.xml><?xml version="1.0" encoding="utf-8"?>
<calcChain xmlns="http://schemas.openxmlformats.org/spreadsheetml/2006/main">
  <c r="C41" i="1" l="1"/>
  <c r="D41" i="1" s="1"/>
  <c r="D55" i="1" s="1"/>
  <c r="E29" i="1"/>
  <c r="E28" i="1"/>
  <c r="E27" i="1"/>
  <c r="E26" i="1"/>
  <c r="E25" i="1"/>
  <c r="E24" i="1"/>
  <c r="E16" i="1"/>
  <c r="E23" i="1" s="1"/>
  <c r="E14" i="1"/>
  <c r="E9" i="1"/>
  <c r="E8" i="1"/>
  <c r="E10" i="1" s="1"/>
  <c r="E12" i="1" s="1"/>
  <c r="E7" i="1"/>
  <c r="E6" i="1"/>
  <c r="E5" i="1"/>
  <c r="E17" i="1" l="1"/>
  <c r="E22" i="1"/>
  <c r="E21" i="1"/>
  <c r="E32" i="1" s="1"/>
  <c r="E41" i="1" l="1"/>
  <c r="E36" i="1"/>
  <c r="E43" i="1" l="1"/>
  <c r="E48" i="1"/>
  <c r="F43" i="1"/>
  <c r="F50" i="1" l="1"/>
  <c r="E50" i="1"/>
  <c r="E55" i="1"/>
  <c r="F57" i="1" l="1"/>
  <c r="E57" i="1"/>
</calcChain>
</file>

<file path=xl/sharedStrings.xml><?xml version="1.0" encoding="utf-8"?>
<sst xmlns="http://schemas.openxmlformats.org/spreadsheetml/2006/main" count="79" uniqueCount="71">
  <si>
    <t>As of ActiveSpaces Version = 3.5</t>
  </si>
  <si>
    <t>Number of Rows</t>
  </si>
  <si>
    <t>Data Type</t>
  </si>
  <si>
    <t>No of Columns</t>
  </si>
  <si>
    <t>Average Size in bytes (Required for String and Opaque)</t>
  </si>
  <si>
    <t>Size in Bytes</t>
  </si>
  <si>
    <t>Comments</t>
  </si>
  <si>
    <t>AS Reference storage</t>
  </si>
  <si>
    <t>Long</t>
  </si>
  <si>
    <t>Input the number of columns of each data type in the schema defined. The average size of the column values needs to be input for string and opaque data types since these are variable in length.</t>
  </si>
  <si>
    <t>Double</t>
  </si>
  <si>
    <t>Type</t>
  </si>
  <si>
    <t>Size</t>
  </si>
  <si>
    <t>DateTime</t>
  </si>
  <si>
    <t>Up to 9 bytes (typically less since smaller values use less space)</t>
  </si>
  <si>
    <t>String</t>
  </si>
  <si>
    <t>8 bytes</t>
  </si>
  <si>
    <t>Opaque</t>
  </si>
  <si>
    <t>Up to 14 bytes (typically less with smaller values)</t>
  </si>
  <si>
    <t>Size Per Row (Bytes)</t>
  </si>
  <si>
    <t>1 byte + UTF encoded byte[] - 
[up to 4 bytes per character, ascii characters occupy 1 byte] + 1 byte (for terminator)</t>
  </si>
  <si>
    <t>Up to 5 bytes + byte[]</t>
  </si>
  <si>
    <t>Total Size of All Row Data</t>
  </si>
  <si>
    <t>Number of Rows * Size per Row</t>
  </si>
  <si>
    <t>Internal Overhead</t>
  </si>
  <si>
    <t>Primary Index Overhead</t>
  </si>
  <si>
    <t>Input the average size of the value in the single column used for the primary index (if there are multiple columns then input the number of columns as well as the average size of the values). The value of 9 can be used as a conservative value for a primary index with a single Long column.</t>
  </si>
  <si>
    <t>Subtotal of Row Data + Internal Overhead + Primary Index</t>
  </si>
  <si>
    <t>Secondary Index Overhead</t>
  </si>
  <si>
    <t>Name</t>
  </si>
  <si>
    <t>Number of Columns In Index</t>
  </si>
  <si>
    <t>Average Size in bytes of Indexed Column Value(s)</t>
  </si>
  <si>
    <t>Size In Bytes</t>
  </si>
  <si>
    <t>Again, input the average size of the value(s) in the indexed columns (not the sum).  The value of 9 can be used as a conservative value for the average size of a single Long.</t>
  </si>
  <si>
    <t>idx2</t>
  </si>
  <si>
    <t>idx3</t>
  </si>
  <si>
    <t>idx4</t>
  </si>
  <si>
    <t>idx5</t>
  </si>
  <si>
    <t>idx6</t>
  </si>
  <si>
    <t>idx7</t>
  </si>
  <si>
    <t>idx8</t>
  </si>
  <si>
    <t>idx9</t>
  </si>
  <si>
    <t>idx10</t>
  </si>
  <si>
    <t>Total Size (Bytes) of Row Data + Internal Overhead + Indexes</t>
  </si>
  <si>
    <t>Total Size of Data in Data Grid</t>
  </si>
  <si>
    <t>Copyset Planning (Partitioning the Data)</t>
  </si>
  <si>
    <t>Number of Copysets</t>
  </si>
  <si>
    <t>Size In Bytes Owned By Each Copyset</t>
  </si>
  <si>
    <t>When partitioning the data, the number of needed copysets (or partitions) should take into account both the size of the data as well as the required ops/sec</t>
  </si>
  <si>
    <t>Node Process Planning (Copies of the Data)</t>
  </si>
  <si>
    <t>Number of Copies of the Data</t>
  </si>
  <si>
    <t>Node Processes Per Copyset</t>
  </si>
  <si>
    <t>Total Node Processes in Entire Data Grid</t>
  </si>
  <si>
    <t>Size In Bytes Owned By Each Node (Same as Copyset Above)</t>
  </si>
  <si>
    <t>Each node process in a copyset stores the data for that copyset and has an identical copy of the same data (for redundancy purposes).</t>
  </si>
  <si>
    <t>Although not required, best read performance is achieved by having enough RAM to hold the data in memory (avoiding the need to read from disk).</t>
  </si>
  <si>
    <t>Data Owned By Each Node Process (RAM Sizing)</t>
  </si>
  <si>
    <t>GB</t>
  </si>
  <si>
    <t>Node Process Planning (Including Free Disk Space Needed)</t>
  </si>
  <si>
    <t>A 10% to 100% factor to account for additional free disk space needed at each node for compactions</t>
  </si>
  <si>
    <t>Free Space Factor</t>
  </si>
  <si>
    <t>Size In Bytes Needed at Each Node (Data + Free Space)</t>
  </si>
  <si>
    <t>Disk Space Needed By Each Node Process (Disk Sizing)</t>
  </si>
  <si>
    <t>Total Data Grid Storage</t>
  </si>
  <si>
    <t>Total Node Processes in Data Grid</t>
  </si>
  <si>
    <t>Size In Bytes Needed For Data Grid</t>
  </si>
  <si>
    <t>Legend for highlighting</t>
  </si>
  <si>
    <t>Data provided by user</t>
  </si>
  <si>
    <t>Calculated values</t>
  </si>
  <si>
    <t>Additional notes/comments</t>
  </si>
  <si>
    <t>Ex: For a secondary index of first_name (average length 7) and last_name (average length 5), enter number string columns=2 and average size=8 bytes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</si>
</sst>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font>
      <sz val="11"/>
      <color rgb="FF000000"/>
      <name val="Calibri"/>
    </font>
    <font>
      <sz val="11"/>
      <name val="Calibri"/>
    </font>
    <font>
      <sz val="11"/>
      <name val="Calibri"/>
    </font>
    <font>
      <b/>
      <sz val="14"/>
      <color rgb="FF000000"/>
      <name val="Calibri"/>
    </font>
    <font>
      <b/>
      <sz val="12"/>
      <color rgb="FF000000"/>
      <name val="Calibri"/>
    </font>
    <font>
      <b/>
      <sz val="11"/>
      <color rgb="FF000000"/>
      <name val="Calibri"/>
    </font>
    <font>
      <b/>
      <sz val="11"/>
      <color rgb="FF000000"/>
      <name val="Arial"/>
    </font>
    <font>
      <b/>
      <sz val="11"/>
      <name val="Calibri"/>
    </font>
    <font>
      <b/>
      <sz val="10"/>
      <color rgb="FF000000"/>
      <name val="Arial"/>
    </font>
  </fonts>
  <fills count="5">
    <fill>
      <patternFill patternType="none"/>
    </fill>
    <fill>
      <patternFill patternType="gray125"/>
    </fill>
    <fill>
      <patternFill patternType="solid">
        <fgColor rgb="FFFFFF00"/>
        <bgColor rgb="FFFFFF00"/>
      </patternFill>
    </fill>
    <fill>
      <patternFill patternType="solid">
        <fgColor rgb="FF92D050"/>
        <bgColor rgb="FF92D050"/>
      </patternFill>
    </fill>
    <fill>
      <patternFill patternType="solid">
        <fgColor rgb="FF56B4E9"/>
        <bgColor rgb="FF56B4E9"/>
      </patternFill>
    </fill>
  </fills>
  <borders count="1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48">
    <xf numFmtId="0" fontId="0" fillId="0" borderId="0" xfId="0" applyFont="1" applyAlignment="1"/>
    <xf numFmtId="0" fontId="1" fillId="0" borderId="0" xfId="0" applyFont="1" applyAlignment="1"/>
    <xf numFmtId="3" fontId="0" fillId="2" borderId="3" xfId="0" applyNumberFormat="1" applyFont="1" applyFill="1" applyBorder="1" applyAlignment="1"/>
    <xf numFmtId="0" fontId="2" fillId="3" borderId="3" xfId="0" applyFont="1" applyFill="1" applyBorder="1"/>
    <xf numFmtId="0" fontId="2" fillId="3" borderId="3" xfId="0" applyFont="1" applyFill="1" applyBorder="1" applyAlignment="1"/>
    <xf numFmtId="0" fontId="2" fillId="3" borderId="3" xfId="0" applyFont="1" applyFill="1" applyBorder="1" applyAlignment="1">
      <alignment horizontal="left" wrapText="1"/>
    </xf>
    <xf numFmtId="0" fontId="0" fillId="0" borderId="3" xfId="0" applyFont="1" applyBorder="1"/>
    <xf numFmtId="0" fontId="0" fillId="2" borderId="3" xfId="0" applyFont="1" applyFill="1" applyBorder="1" applyAlignment="1"/>
    <xf numFmtId="0" fontId="0" fillId="0" borderId="3" xfId="0" applyFont="1" applyBorder="1" applyAlignment="1"/>
    <xf numFmtId="0" fontId="0" fillId="4" borderId="3" xfId="0" applyFont="1" applyFill="1" applyBorder="1"/>
    <xf numFmtId="0" fontId="4" fillId="3" borderId="3" xfId="0" applyFont="1" applyFill="1" applyBorder="1" applyAlignment="1">
      <alignment vertical="top" wrapText="1"/>
    </xf>
    <xf numFmtId="0" fontId="5" fillId="0" borderId="3" xfId="0" applyFont="1" applyBorder="1" applyAlignment="1">
      <alignment vertical="top" wrapText="1"/>
    </xf>
    <xf numFmtId="0" fontId="5" fillId="0" borderId="3" xfId="0" applyFont="1" applyBorder="1" applyAlignment="1">
      <alignment vertical="top" wrapText="1"/>
    </xf>
    <xf numFmtId="0" fontId="5" fillId="0" borderId="3" xfId="0" applyFont="1" applyBorder="1"/>
    <xf numFmtId="0" fontId="5" fillId="0" borderId="3" xfId="0" applyFont="1" applyBorder="1" applyAlignment="1"/>
    <xf numFmtId="3" fontId="5" fillId="4" borderId="3" xfId="0" applyNumberFormat="1" applyFont="1" applyFill="1" applyBorder="1"/>
    <xf numFmtId="0" fontId="5" fillId="0" borderId="3" xfId="0" applyFont="1" applyBorder="1" applyAlignment="1">
      <alignment horizontal="left" wrapText="1"/>
    </xf>
    <xf numFmtId="3" fontId="5" fillId="4" borderId="3" xfId="0" applyNumberFormat="1" applyFont="1" applyFill="1" applyBorder="1"/>
    <xf numFmtId="0" fontId="5" fillId="0" borderId="1" xfId="0" applyFont="1" applyBorder="1" applyAlignment="1">
      <alignment horizontal="left" wrapText="1"/>
    </xf>
    <xf numFmtId="0" fontId="6" fillId="0" borderId="0" xfId="0" applyFont="1" applyAlignment="1">
      <alignment vertical="top" wrapText="1"/>
    </xf>
    <xf numFmtId="0" fontId="0" fillId="0" borderId="3" xfId="0" applyFont="1" applyBorder="1" applyAlignment="1">
      <alignment wrapText="1"/>
    </xf>
    <xf numFmtId="0" fontId="5" fillId="3" borderId="3" xfId="0" applyFont="1" applyFill="1" applyBorder="1" applyAlignment="1"/>
    <xf numFmtId="0" fontId="5" fillId="3" borderId="3" xfId="0" applyFont="1" applyFill="1" applyBorder="1" applyAlignment="1">
      <alignment horizontal="left" wrapText="1"/>
    </xf>
    <xf numFmtId="0" fontId="7" fillId="3" borderId="3" xfId="0" applyFont="1" applyFill="1" applyBorder="1" applyAlignment="1">
      <alignment horizontal="left" wrapText="1"/>
    </xf>
    <xf numFmtId="0" fontId="1" fillId="0" borderId="0" xfId="0" applyFont="1" applyAlignment="1">
      <alignment wrapText="1"/>
    </xf>
    <xf numFmtId="0" fontId="5" fillId="4" borderId="3" xfId="0" applyFont="1" applyFill="1" applyBorder="1"/>
    <xf numFmtId="164" fontId="5" fillId="4" borderId="3" xfId="0" applyNumberFormat="1" applyFont="1" applyFill="1" applyBorder="1" applyAlignment="1">
      <alignment horizontal="right"/>
    </xf>
    <xf numFmtId="0" fontId="5" fillId="4" borderId="2" xfId="0" applyFont="1" applyFill="1" applyBorder="1" applyAlignment="1"/>
    <xf numFmtId="9" fontId="5" fillId="4" borderId="3" xfId="0" applyNumberFormat="1" applyFont="1" applyFill="1" applyBorder="1" applyAlignment="1"/>
    <xf numFmtId="0" fontId="0" fillId="2" borderId="3" xfId="0" applyFont="1" applyFill="1" applyBorder="1" applyAlignment="1">
      <alignment wrapText="1"/>
    </xf>
    <xf numFmtId="0" fontId="0" fillId="4" borderId="3" xfId="0" applyFont="1" applyFill="1" applyBorder="1" applyAlignment="1">
      <alignment wrapText="1"/>
    </xf>
    <xf numFmtId="0" fontId="0" fillId="3" borderId="3" xfId="0" applyFont="1" applyFill="1" applyBorder="1" applyAlignment="1">
      <alignment wrapText="1"/>
    </xf>
    <xf numFmtId="0" fontId="0" fillId="0" borderId="1" xfId="0" applyFont="1" applyBorder="1" applyAlignment="1">
      <alignment horizontal="center"/>
    </xf>
    <xf numFmtId="0" fontId="1" fillId="0" borderId="2" xfId="0" applyFont="1" applyBorder="1"/>
    <xf numFmtId="0" fontId="5" fillId="0" borderId="1" xfId="0" applyFont="1" applyBorder="1" applyAlignment="1">
      <alignment horizontal="left" wrapText="1"/>
    </xf>
    <xf numFmtId="0" fontId="1" fillId="0" borderId="11" xfId="0" applyFont="1" applyBorder="1"/>
    <xf numFmtId="0" fontId="5" fillId="3" borderId="1" xfId="0" applyFont="1" applyFill="1" applyBorder="1" applyAlignment="1">
      <alignment horizontal="center"/>
    </xf>
    <xf numFmtId="0" fontId="8" fillId="0" borderId="1" xfId="0" applyFont="1" applyBorder="1" applyAlignment="1">
      <alignment horizontal="center" wrapText="1"/>
    </xf>
    <xf numFmtId="0" fontId="3" fillId="4" borderId="1" xfId="0" applyFont="1" applyFill="1" applyBorder="1" applyAlignment="1">
      <alignment horizontal="center"/>
    </xf>
    <xf numFmtId="0" fontId="5" fillId="3" borderId="1" xfId="0" applyFont="1" applyFill="1" applyBorder="1" applyAlignment="1">
      <alignment wrapText="1"/>
    </xf>
    <xf numFmtId="0" fontId="8" fillId="0" borderId="1" xfId="0" applyFont="1" applyBorder="1" applyAlignment="1">
      <alignment horizontal="center" vertical="center" wrapText="1"/>
    </xf>
    <xf numFmtId="0" fontId="3" fillId="3" borderId="4" xfId="0" applyFont="1" applyFill="1" applyBorder="1" applyAlignment="1">
      <alignment horizontal="center" vertical="center" wrapText="1"/>
    </xf>
    <xf numFmtId="0" fontId="1" fillId="0" borderId="5" xfId="0" applyFont="1" applyBorder="1"/>
    <xf numFmtId="0" fontId="1" fillId="0" borderId="7" xfId="0" applyFont="1" applyBorder="1"/>
    <xf numFmtId="0" fontId="1" fillId="0" borderId="8" xfId="0" applyFont="1" applyBorder="1"/>
    <xf numFmtId="0" fontId="0" fillId="0" borderId="6" xfId="0" applyFont="1" applyBorder="1" applyAlignment="1">
      <alignment horizontal="left" vertical="top" wrapText="1"/>
    </xf>
    <xf numFmtId="0" fontId="1" fillId="0" borderId="9" xfId="0" applyFont="1" applyBorder="1"/>
    <xf numFmtId="0" fontId="1"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I66"/>
  <sheetViews>
    <sheetView tabSelected="1" topLeftCell="A34" workbookViewId="0">
      <selection activeCell="F40" sqref="F40"/>
    </sheetView>
  </sheetViews>
  <sheetFormatPr defaultColWidth="14.453125" defaultRowHeight="15" customHeight="1"/>
  <cols>
    <col min="1" max="1" width="8.7265625" customWidth="1"/>
    <col min="2" max="2" width="21" customWidth="1"/>
    <col min="3" max="3" width="14.453125" customWidth="1"/>
    <col min="4" max="4" width="23.7265625" customWidth="1"/>
    <col min="5" max="5" width="20.7265625" customWidth="1"/>
    <col min="6" max="6" width="33.453125" customWidth="1"/>
    <col min="7" max="7" width="8.7265625" customWidth="1"/>
    <col min="8" max="8" width="23.26953125" customWidth="1"/>
    <col min="9" max="9" width="46.54296875" customWidth="1"/>
    <col min="10" max="26" width="8.7265625" customWidth="1"/>
  </cols>
  <sheetData>
    <row r="1" spans="1:9" ht="14.5">
      <c r="H1" s="1" t="s">
        <v>0</v>
      </c>
    </row>
    <row r="2" spans="1:9" ht="14.5">
      <c r="A2" s="32" t="s">
        <v>1</v>
      </c>
      <c r="B2" s="33"/>
      <c r="C2" s="2">
        <v>100000000</v>
      </c>
    </row>
    <row r="4" spans="1:9" ht="44.25" customHeight="1">
      <c r="A4" s="3"/>
      <c r="B4" s="3" t="s">
        <v>2</v>
      </c>
      <c r="C4" s="4" t="s">
        <v>3</v>
      </c>
      <c r="D4" s="5" t="s">
        <v>4</v>
      </c>
      <c r="E4" s="5" t="s">
        <v>5</v>
      </c>
      <c r="F4" s="3" t="s">
        <v>6</v>
      </c>
      <c r="H4" s="41" t="s">
        <v>7</v>
      </c>
      <c r="I4" s="42"/>
    </row>
    <row r="5" spans="1:9" ht="14.5">
      <c r="A5" s="6"/>
      <c r="B5" s="6" t="s">
        <v>8</v>
      </c>
      <c r="C5" s="7">
        <v>10</v>
      </c>
      <c r="D5" s="8">
        <v>9</v>
      </c>
      <c r="E5" s="9">
        <f t="shared" ref="E5:E7" si="0">(C5*D5)</f>
        <v>90</v>
      </c>
      <c r="F5" s="45" t="s">
        <v>9</v>
      </c>
      <c r="H5" s="43"/>
      <c r="I5" s="44"/>
    </row>
    <row r="6" spans="1:9" ht="15.5">
      <c r="A6" s="6"/>
      <c r="B6" s="8" t="s">
        <v>10</v>
      </c>
      <c r="C6" s="7">
        <v>5</v>
      </c>
      <c r="D6" s="8">
        <v>8</v>
      </c>
      <c r="E6" s="9">
        <f t="shared" si="0"/>
        <v>40</v>
      </c>
      <c r="F6" s="46"/>
      <c r="H6" s="10" t="s">
        <v>11</v>
      </c>
      <c r="I6" s="10" t="s">
        <v>12</v>
      </c>
    </row>
    <row r="7" spans="1:9" ht="29">
      <c r="A7" s="6"/>
      <c r="B7" s="8" t="s">
        <v>13</v>
      </c>
      <c r="C7" s="7">
        <v>1</v>
      </c>
      <c r="D7" s="8">
        <v>14</v>
      </c>
      <c r="E7" s="9">
        <f t="shared" si="0"/>
        <v>14</v>
      </c>
      <c r="F7" s="46"/>
      <c r="H7" s="11" t="s">
        <v>8</v>
      </c>
      <c r="I7" s="12" t="s">
        <v>14</v>
      </c>
    </row>
    <row r="8" spans="1:9" ht="14.5">
      <c r="A8" s="6"/>
      <c r="B8" s="8" t="s">
        <v>15</v>
      </c>
      <c r="C8" s="7">
        <v>5</v>
      </c>
      <c r="D8" s="7">
        <v>6</v>
      </c>
      <c r="E8" s="9">
        <f t="shared" ref="E8:E9" si="1">C8*D8</f>
        <v>30</v>
      </c>
      <c r="F8" s="46"/>
      <c r="H8" s="12" t="s">
        <v>10</v>
      </c>
      <c r="I8" s="12" t="s">
        <v>16</v>
      </c>
    </row>
    <row r="9" spans="1:9" ht="14.5">
      <c r="A9" s="6"/>
      <c r="B9" s="8" t="s">
        <v>17</v>
      </c>
      <c r="C9" s="7">
        <v>1</v>
      </c>
      <c r="D9" s="7">
        <v>1000</v>
      </c>
      <c r="E9" s="9">
        <f t="shared" si="1"/>
        <v>1000</v>
      </c>
      <c r="F9" s="46"/>
      <c r="H9" s="12" t="s">
        <v>13</v>
      </c>
      <c r="I9" s="12" t="s">
        <v>18</v>
      </c>
    </row>
    <row r="10" spans="1:9" ht="51.75" customHeight="1">
      <c r="A10" s="13"/>
      <c r="B10" s="13"/>
      <c r="C10" s="13"/>
      <c r="D10" s="14" t="s">
        <v>19</v>
      </c>
      <c r="E10" s="15">
        <f>SUM(E5:E9)</f>
        <v>1174</v>
      </c>
      <c r="F10" s="46"/>
      <c r="H10" s="11" t="s">
        <v>15</v>
      </c>
      <c r="I10" s="12" t="s">
        <v>20</v>
      </c>
    </row>
    <row r="11" spans="1:9" ht="33.75" customHeight="1">
      <c r="A11" s="13"/>
      <c r="B11" s="13"/>
      <c r="C11" s="13"/>
      <c r="D11" s="13"/>
      <c r="E11" s="6"/>
      <c r="F11" s="46"/>
      <c r="H11" s="12" t="s">
        <v>17</v>
      </c>
      <c r="I11" s="12" t="s">
        <v>21</v>
      </c>
    </row>
    <row r="12" spans="1:9" ht="51.75" customHeight="1">
      <c r="A12" s="14" t="s">
        <v>22</v>
      </c>
      <c r="B12" s="13"/>
      <c r="C12" s="13"/>
      <c r="D12" s="16" t="s">
        <v>23</v>
      </c>
      <c r="E12" s="17">
        <f>(E10*$C$2)</f>
        <v>117400000000</v>
      </c>
      <c r="F12" s="47"/>
    </row>
    <row r="13" spans="1:9" ht="14.5">
      <c r="A13" s="6"/>
      <c r="B13" s="6"/>
      <c r="C13" s="6"/>
      <c r="D13" s="6"/>
      <c r="E13" s="6"/>
      <c r="F13" s="6"/>
    </row>
    <row r="14" spans="1:9" ht="14.5">
      <c r="A14" s="34" t="s">
        <v>24</v>
      </c>
      <c r="B14" s="35"/>
      <c r="C14" s="35"/>
      <c r="D14" s="14">
        <v>32</v>
      </c>
      <c r="E14" s="15">
        <f>(D14*$C$2)</f>
        <v>3200000000</v>
      </c>
      <c r="F14" s="6"/>
      <c r="H14" s="19"/>
      <c r="I14" s="19"/>
    </row>
    <row r="15" spans="1:9" ht="14.5">
      <c r="A15" s="18"/>
      <c r="B15" s="18"/>
      <c r="C15" s="18"/>
      <c r="D15" s="14"/>
      <c r="E15" s="14"/>
      <c r="F15" s="6"/>
      <c r="H15" s="19"/>
      <c r="I15" s="19"/>
    </row>
    <row r="16" spans="1:9" ht="116">
      <c r="A16" s="14" t="s">
        <v>25</v>
      </c>
      <c r="B16" s="13"/>
      <c r="C16" s="7">
        <v>1</v>
      </c>
      <c r="D16" s="7">
        <v>9</v>
      </c>
      <c r="E16" s="15">
        <f>(18+C16*D16)*$C$2</f>
        <v>2700000000</v>
      </c>
      <c r="F16" s="20" t="s">
        <v>26</v>
      </c>
      <c r="H16" s="19"/>
      <c r="I16" s="19"/>
    </row>
    <row r="17" spans="1:6" ht="18" customHeight="1">
      <c r="A17" s="38" t="s">
        <v>27</v>
      </c>
      <c r="B17" s="35"/>
      <c r="C17" s="35"/>
      <c r="D17" s="35"/>
      <c r="E17" s="17">
        <f>SUM(E12:E16)</f>
        <v>123300000000</v>
      </c>
    </row>
    <row r="18" spans="1:6" ht="30.75" customHeight="1"/>
    <row r="19" spans="1:6" ht="14.25" customHeight="1">
      <c r="A19" s="36" t="s">
        <v>28</v>
      </c>
      <c r="B19" s="35"/>
      <c r="C19" s="35"/>
      <c r="D19" s="35"/>
      <c r="E19" s="35"/>
    </row>
    <row r="20" spans="1:6" ht="31.5" customHeight="1">
      <c r="A20" s="21"/>
      <c r="B20" s="22" t="s">
        <v>29</v>
      </c>
      <c r="C20" s="22" t="s">
        <v>30</v>
      </c>
      <c r="D20" s="22" t="s">
        <v>31</v>
      </c>
      <c r="E20" s="23" t="s">
        <v>32</v>
      </c>
      <c r="F20" s="24" t="s">
        <v>33</v>
      </c>
    </row>
    <row r="21" spans="1:6" ht="14.5">
      <c r="A21" s="8"/>
      <c r="B21" s="8" t="s">
        <v>34</v>
      </c>
      <c r="C21" s="7">
        <v>2</v>
      </c>
      <c r="D21" s="7">
        <v>8</v>
      </c>
      <c r="E21" s="15">
        <f t="shared" ref="E21:E29" si="2">IF(C21&gt;0, ((18+C21*D21)*$C$2 + $E$16), 0)</f>
        <v>6100000000</v>
      </c>
      <c r="F21" s="1" t="s">
        <v>70</v>
      </c>
    </row>
    <row r="22" spans="1:6" ht="14.5">
      <c r="A22" s="8"/>
      <c r="B22" s="8" t="s">
        <v>35</v>
      </c>
      <c r="C22" s="7">
        <v>3</v>
      </c>
      <c r="D22" s="7">
        <v>9</v>
      </c>
      <c r="E22" s="15">
        <f t="shared" si="2"/>
        <v>7200000000</v>
      </c>
      <c r="F22" s="1"/>
    </row>
    <row r="23" spans="1:6" ht="14.5">
      <c r="A23" s="8"/>
      <c r="B23" s="8" t="s">
        <v>36</v>
      </c>
      <c r="C23" s="7">
        <v>1</v>
      </c>
      <c r="D23" s="7">
        <v>9</v>
      </c>
      <c r="E23" s="15">
        <f t="shared" si="2"/>
        <v>5400000000</v>
      </c>
      <c r="F23" s="1"/>
    </row>
    <row r="24" spans="1:6" ht="14.5">
      <c r="A24" s="8"/>
      <c r="B24" s="8" t="s">
        <v>37</v>
      </c>
      <c r="C24" s="7">
        <v>0</v>
      </c>
      <c r="D24" s="7">
        <v>9</v>
      </c>
      <c r="E24" s="25">
        <f t="shared" si="2"/>
        <v>0</v>
      </c>
      <c r="F24" s="1"/>
    </row>
    <row r="25" spans="1:6" ht="14.5">
      <c r="A25" s="8"/>
      <c r="B25" s="8" t="s">
        <v>38</v>
      </c>
      <c r="C25" s="7">
        <v>0</v>
      </c>
      <c r="D25" s="7">
        <v>9</v>
      </c>
      <c r="E25" s="25">
        <f t="shared" si="2"/>
        <v>0</v>
      </c>
      <c r="F25" s="1"/>
    </row>
    <row r="26" spans="1:6" ht="14.5">
      <c r="A26" s="8"/>
      <c r="B26" s="8" t="s">
        <v>39</v>
      </c>
      <c r="C26" s="7">
        <v>0</v>
      </c>
      <c r="D26" s="7">
        <v>9</v>
      </c>
      <c r="E26" s="25">
        <f t="shared" si="2"/>
        <v>0</v>
      </c>
      <c r="F26" s="1"/>
    </row>
    <row r="27" spans="1:6" ht="14.5">
      <c r="A27" s="8"/>
      <c r="B27" s="8" t="s">
        <v>40</v>
      </c>
      <c r="C27" s="7">
        <v>0</v>
      </c>
      <c r="D27" s="7">
        <v>9</v>
      </c>
      <c r="E27" s="25">
        <f t="shared" si="2"/>
        <v>0</v>
      </c>
      <c r="F27" s="1"/>
    </row>
    <row r="28" spans="1:6" ht="14.5">
      <c r="A28" s="8"/>
      <c r="B28" s="8" t="s">
        <v>41</v>
      </c>
      <c r="C28" s="7">
        <v>0</v>
      </c>
      <c r="D28" s="7">
        <v>9</v>
      </c>
      <c r="E28" s="25">
        <f t="shared" si="2"/>
        <v>0</v>
      </c>
      <c r="F28" s="1"/>
    </row>
    <row r="29" spans="1:6" ht="14.5">
      <c r="A29" s="8"/>
      <c r="B29" s="8" t="s">
        <v>42</v>
      </c>
      <c r="C29" s="7">
        <v>0</v>
      </c>
      <c r="D29" s="7">
        <v>9</v>
      </c>
      <c r="E29" s="25">
        <f t="shared" si="2"/>
        <v>0</v>
      </c>
      <c r="F29" s="1"/>
    </row>
    <row r="30" spans="1:6" ht="36.75" customHeight="1"/>
    <row r="31" spans="1:6" ht="14.5">
      <c r="A31" s="36" t="s">
        <v>43</v>
      </c>
      <c r="B31" s="35"/>
      <c r="C31" s="35"/>
      <c r="D31" s="35"/>
      <c r="E31" s="1"/>
      <c r="F31" s="1"/>
    </row>
    <row r="32" spans="1:6" ht="18.5">
      <c r="A32" s="38" t="s">
        <v>44</v>
      </c>
      <c r="B32" s="35"/>
      <c r="C32" s="35"/>
      <c r="D32" s="35"/>
      <c r="E32" s="17">
        <f>(E12+E14+E16) + SUM(E21:E29)</f>
        <v>142000000000</v>
      </c>
      <c r="F32" s="1"/>
    </row>
    <row r="34" spans="1:8" ht="14.5">
      <c r="A34" s="36" t="s">
        <v>45</v>
      </c>
      <c r="B34" s="35"/>
      <c r="C34" s="35"/>
      <c r="D34" s="35"/>
    </row>
    <row r="35" spans="1:8" ht="72.5">
      <c r="A35" s="21"/>
      <c r="B35" s="22" t="s">
        <v>46</v>
      </c>
      <c r="C35" s="22"/>
      <c r="D35" s="22"/>
      <c r="E35" s="23" t="s">
        <v>47</v>
      </c>
      <c r="F35" s="24" t="s">
        <v>48</v>
      </c>
    </row>
    <row r="36" spans="1:8" ht="14.5">
      <c r="A36" s="8"/>
      <c r="B36" s="7">
        <v>4</v>
      </c>
      <c r="C36" s="14"/>
      <c r="D36" s="14"/>
      <c r="E36" s="15">
        <f>E32/B36</f>
        <v>35500000000</v>
      </c>
      <c r="G36" s="1"/>
    </row>
    <row r="39" spans="1:8" ht="14.5">
      <c r="A39" s="36" t="s">
        <v>49</v>
      </c>
      <c r="B39" s="35"/>
      <c r="C39" s="35"/>
      <c r="D39" s="35"/>
    </row>
    <row r="40" spans="1:8" ht="101.5">
      <c r="A40" s="21"/>
      <c r="B40" s="22" t="s">
        <v>50</v>
      </c>
      <c r="C40" s="22" t="s">
        <v>51</v>
      </c>
      <c r="D40" s="22" t="s">
        <v>52</v>
      </c>
      <c r="E40" s="23" t="s">
        <v>53</v>
      </c>
      <c r="F40" s="24" t="s">
        <v>54</v>
      </c>
      <c r="H40" s="24" t="s">
        <v>55</v>
      </c>
    </row>
    <row r="41" spans="1:8" ht="14.5">
      <c r="A41" s="8"/>
      <c r="B41" s="7">
        <v>2</v>
      </c>
      <c r="C41" s="25">
        <f>B41</f>
        <v>2</v>
      </c>
      <c r="D41" s="25">
        <f>C41*B36</f>
        <v>8</v>
      </c>
      <c r="E41" s="15">
        <f>E32/B36</f>
        <v>35500000000</v>
      </c>
    </row>
    <row r="42" spans="1:8" ht="14.5">
      <c r="G42" s="1"/>
    </row>
    <row r="43" spans="1:8" ht="18.5">
      <c r="A43" s="38" t="s">
        <v>56</v>
      </c>
      <c r="B43" s="35"/>
      <c r="C43" s="35"/>
      <c r="D43" s="35"/>
      <c r="E43" s="15">
        <f>E41</f>
        <v>35500000000</v>
      </c>
      <c r="F43" s="26">
        <f>E41/(1024*1024*1024)</f>
        <v>33.061951398849487</v>
      </c>
      <c r="G43" s="27" t="s">
        <v>57</v>
      </c>
    </row>
    <row r="46" spans="1:8" ht="14.5">
      <c r="A46" s="36" t="s">
        <v>58</v>
      </c>
      <c r="B46" s="35"/>
      <c r="C46" s="35"/>
      <c r="D46" s="35"/>
    </row>
    <row r="47" spans="1:8" ht="43.5">
      <c r="A47" s="39" t="s">
        <v>59</v>
      </c>
      <c r="B47" s="35"/>
      <c r="C47" s="33"/>
      <c r="D47" s="22" t="s">
        <v>60</v>
      </c>
      <c r="E47" s="23" t="s">
        <v>61</v>
      </c>
    </row>
    <row r="48" spans="1:8" ht="14.5">
      <c r="A48" s="8"/>
      <c r="B48" s="8"/>
      <c r="C48" s="8"/>
      <c r="D48" s="28">
        <v>1</v>
      </c>
      <c r="E48" s="15">
        <f>E41 + E41*D48</f>
        <v>71000000000</v>
      </c>
      <c r="G48" s="1"/>
    </row>
    <row r="49" spans="1:8" ht="14.5">
      <c r="G49" s="1"/>
    </row>
    <row r="50" spans="1:8" ht="18.5">
      <c r="A50" s="38" t="s">
        <v>62</v>
      </c>
      <c r="B50" s="35"/>
      <c r="C50" s="35"/>
      <c r="D50" s="35"/>
      <c r="E50" s="15">
        <f>E48</f>
        <v>71000000000</v>
      </c>
      <c r="F50" s="26">
        <f>E48/(1024*1024*1024)</f>
        <v>66.123902797698975</v>
      </c>
      <c r="G50" s="27" t="s">
        <v>57</v>
      </c>
    </row>
    <row r="53" spans="1:8" ht="14.5">
      <c r="A53" s="36" t="s">
        <v>63</v>
      </c>
      <c r="B53" s="35"/>
      <c r="C53" s="35"/>
      <c r="D53" s="35"/>
    </row>
    <row r="54" spans="1:8" ht="29">
      <c r="A54" s="39"/>
      <c r="B54" s="35"/>
      <c r="C54" s="33"/>
      <c r="D54" s="22" t="s">
        <v>64</v>
      </c>
      <c r="E54" s="23" t="s">
        <v>65</v>
      </c>
    </row>
    <row r="55" spans="1:8" ht="14.5">
      <c r="A55" s="8"/>
      <c r="B55" s="8"/>
      <c r="C55" s="8"/>
      <c r="D55" s="25">
        <f>D41</f>
        <v>8</v>
      </c>
      <c r="E55" s="15">
        <f>D55*E48</f>
        <v>568000000000</v>
      </c>
    </row>
    <row r="56" spans="1:8" ht="14.5">
      <c r="G56" s="1"/>
    </row>
    <row r="57" spans="1:8" ht="18.5">
      <c r="A57" s="38" t="s">
        <v>63</v>
      </c>
      <c r="B57" s="35"/>
      <c r="C57" s="35"/>
      <c r="D57" s="35"/>
      <c r="E57" s="15">
        <f>E55</f>
        <v>568000000000</v>
      </c>
      <c r="F57" s="26">
        <f>E55/(1024*1024*1024)</f>
        <v>528.9912223815918</v>
      </c>
      <c r="G57" s="27" t="s">
        <v>57</v>
      </c>
    </row>
    <row r="59" spans="1:8" ht="18.75" customHeight="1">
      <c r="H59" s="1"/>
    </row>
    <row r="60" spans="1:8" ht="18.75" customHeight="1">
      <c r="A60" s="37" t="s">
        <v>66</v>
      </c>
      <c r="B60" s="35"/>
      <c r="C60" s="35"/>
      <c r="H60" s="1"/>
    </row>
    <row r="61" spans="1:8" ht="14.5">
      <c r="A61" s="29"/>
      <c r="B61" s="40" t="s">
        <v>67</v>
      </c>
      <c r="C61" s="35"/>
    </row>
    <row r="62" spans="1:8" ht="14.5">
      <c r="A62" s="30"/>
      <c r="B62" s="40" t="s">
        <v>68</v>
      </c>
      <c r="C62" s="35"/>
    </row>
    <row r="63" spans="1:8" ht="22.5" customHeight="1">
      <c r="A63" s="31"/>
      <c r="B63" s="40" t="s">
        <v>69</v>
      </c>
      <c r="C63" s="35"/>
    </row>
    <row r="64" spans="1:8" ht="17.25" customHeight="1"/>
    <row r="65" ht="12.75" customHeight="1"/>
    <row r="66" ht="20.25" customHeight="1"/>
  </sheetData>
  <mergeCells count="21">
    <mergeCell ref="B62:C62"/>
    <mergeCell ref="B61:C61"/>
    <mergeCell ref="B63:C63"/>
    <mergeCell ref="H4:I5"/>
    <mergeCell ref="F5:F12"/>
    <mergeCell ref="A50:D50"/>
    <mergeCell ref="A47:C47"/>
    <mergeCell ref="A46:D46"/>
    <mergeCell ref="A17:D17"/>
    <mergeCell ref="A19:E19"/>
    <mergeCell ref="A2:B2"/>
    <mergeCell ref="A14:C14"/>
    <mergeCell ref="A53:D53"/>
    <mergeCell ref="A60:C60"/>
    <mergeCell ref="A32:D32"/>
    <mergeCell ref="A31:D31"/>
    <mergeCell ref="A39:D39"/>
    <mergeCell ref="A43:D43"/>
    <mergeCell ref="A34:D34"/>
    <mergeCell ref="A54:C54"/>
    <mergeCell ref="A57:D57"/>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ActiveSpaces Sizing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Ruhuddin Shaik</cp:lastModifiedBy>
  <dcterms:modified xsi:type="dcterms:W3CDTF">2024-04-26T09:57:56Z</dcterms:modified>
</cp:coreProperties>
</file>